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ransportwales.sharepoint.com/sites/TfWCorporateGovernance/FOIA/Requests &amp; Responses/2023/213_23/"/>
    </mc:Choice>
  </mc:AlternateContent>
  <xr:revisionPtr revIDLastSave="1" documentId="8_{05647595-0548-4926-9AB6-7223B70E172D}" xr6:coauthVersionLast="47" xr6:coauthVersionMax="47" xr10:uidLastSave="{B0D4D69A-7018-4489-9640-1FFD25807B62}"/>
  <bookViews>
    <workbookView xWindow="-110" yWindow="-110" windowWidth="19420" windowHeight="10420" xr2:uid="{CE96A70E-48CE-4E35-B67C-CFA1FDD1897A}"/>
  </bookViews>
  <sheets>
    <sheet name="Sheet1" sheetId="1" r:id="rId1"/>
  </sheets>
  <externalReferences>
    <externalReference r:id="rId2"/>
  </externalReferences>
  <calcPr calcId="191029" fullCalcOnLoad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7" i="1" l="1"/>
  <c r="D27" i="1"/>
  <c r="C27" i="1"/>
  <c r="F27" i="1" s="1"/>
  <c r="E25" i="1"/>
  <c r="D25" i="1"/>
  <c r="C25" i="1"/>
  <c r="F25" i="1" s="1"/>
  <c r="G23" i="1"/>
  <c r="E23" i="1"/>
  <c r="F23" i="1" s="1"/>
  <c r="G22" i="1"/>
  <c r="E22" i="1"/>
  <c r="D22" i="1"/>
  <c r="F22" i="1" s="1"/>
  <c r="E21" i="1"/>
  <c r="D21" i="1"/>
  <c r="C21" i="1"/>
  <c r="F21" i="1" s="1"/>
  <c r="F20" i="1"/>
  <c r="E20" i="1"/>
  <c r="D20" i="1"/>
  <c r="C20" i="1"/>
  <c r="E19" i="1"/>
  <c r="D19" i="1"/>
  <c r="C19" i="1"/>
  <c r="F19" i="1" s="1"/>
  <c r="F18" i="1"/>
  <c r="E18" i="1"/>
  <c r="D18" i="1"/>
  <c r="F17" i="1"/>
  <c r="E17" i="1"/>
  <c r="D17" i="1"/>
  <c r="G16" i="1"/>
  <c r="E16" i="1"/>
  <c r="F16" i="1" s="1"/>
  <c r="D16" i="1"/>
  <c r="G15" i="1"/>
  <c r="F15" i="1"/>
  <c r="E15" i="1"/>
  <c r="D15" i="1"/>
  <c r="E14" i="1"/>
  <c r="D14" i="1"/>
  <c r="F14" i="1" s="1"/>
  <c r="C14" i="1"/>
  <c r="D11" i="1"/>
  <c r="F11" i="1" s="1"/>
  <c r="D10" i="1"/>
  <c r="C10" i="1"/>
  <c r="F10" i="1" s="1"/>
  <c r="E9" i="1"/>
  <c r="F9" i="1" s="1"/>
  <c r="D9" i="1"/>
  <c r="E8" i="1"/>
  <c r="D8" i="1"/>
  <c r="F8" i="1" s="1"/>
  <c r="E7" i="1"/>
  <c r="D7" i="1"/>
  <c r="F7" i="1" s="1"/>
  <c r="F4" i="1"/>
  <c r="E4" i="1"/>
  <c r="E29" i="1" s="1"/>
  <c r="D4" i="1"/>
  <c r="D29" i="1" s="1"/>
  <c r="C4" i="1"/>
  <c r="C29" i="1" s="1"/>
  <c r="G3" i="1"/>
  <c r="G29" i="1" s="1"/>
  <c r="F3" i="1"/>
  <c r="F29" i="1" s="1"/>
</calcChain>
</file>

<file path=xl/sharedStrings.xml><?xml version="1.0" encoding="utf-8"?>
<sst xmlns="http://schemas.openxmlformats.org/spreadsheetml/2006/main">
  <si>
    <r>
      <t>Depo
contractwyr
Fflagio</t>
    </r>
  </si>
  <si>
    <r>
      <t>Gorsaf
contractwyr
Fflagio</t>
    </r>
  </si>
  <si>
    <r>
      <t>FY21 (Chwefror-Mawrth)</t>
    </r>
  </si>
  <si>
    <r>
      <t>FY22</t>
    </r>
  </si>
  <si>
    <r>
      <t>FY23</t>
    </r>
  </si>
  <si>
    <r>
      <t>Cyfanswm</t>
    </r>
  </si>
  <si>
    <r>
      <t>Nifer yr Ymgynghorwyr</t>
    </r>
  </si>
  <si>
    <r>
      <t>Drwy Elw a Cholled ac eithrio Fflyd (MG)</t>
    </r>
  </si>
  <si>
    <r>
      <t>Gwariant Ymgynghorwyr</t>
    </r>
  </si>
  <si>
    <r>
      <t>Gwariant gweithredol Fflyd (RE)</t>
    </r>
  </si>
  <si>
    <r>
      <t>Prosiectau RS Cyfalaf</t>
    </r>
  </si>
  <si>
    <r>
      <t>CAF</t>
    </r>
  </si>
  <si>
    <r>
      <t>Ymgynghoriaeth</t>
    </r>
  </si>
  <si>
    <r>
      <t>STAD CITI</t>
    </r>
  </si>
  <si>
    <r>
      <t>STAD FLIRT</t>
    </r>
  </si>
  <si>
    <r>
      <t>230</t>
    </r>
  </si>
  <si>
    <r>
      <t>MK4</t>
    </r>
  </si>
  <si>
    <r>
      <t>Rheoli Prosiectau</t>
    </r>
  </si>
  <si>
    <r>
      <t xml:space="preserve">Rheoli prosiect CTN </t>
    </r>
  </si>
  <si>
    <r>
      <t>rheoli prosiect</t>
    </r>
  </si>
  <si>
    <r>
      <t>Rheoli prosiect MCY</t>
    </r>
  </si>
  <si>
    <r>
      <t>RSIP</t>
    </r>
  </si>
  <si>
    <r>
      <t>Rheoli prosiect Caer</t>
    </r>
  </si>
  <si>
    <r>
      <t>Rheoli prosiect Mk 4</t>
    </r>
  </si>
  <si>
    <r>
      <t xml:space="preserve">Rheoli prosiect 230	</t>
    </r>
  </si>
  <si>
    <r>
      <t>Rheoli prosiect CAF</t>
    </r>
  </si>
  <si>
    <r>
      <t xml:space="preserve">Rheoli prosiect STAD CITY </t>
    </r>
  </si>
  <si>
    <r>
      <t>Rheoli prosiect STAD FLIRT</t>
    </r>
  </si>
  <si>
    <r>
      <t>Depo Caergybi</t>
    </r>
  </si>
  <si>
    <r>
      <t xml:space="preserve"> </t>
    </r>
  </si>
  <si>
    <r>
      <t>Turn Olwynion Caergybi</t>
    </r>
  </si>
  <si>
    <r>
      <t>Digidol</t>
    </r>
  </si>
  <si>
    <r>
      <t>Ymgynghorwyr wedi’u cyfalafu</t>
    </r>
  </si>
  <si>
    <r>
      <t>Prosiectau Gorsafoedd</t>
    </r>
  </si>
  <si>
    <r>
      <t>2W3E</t>
    </r>
  </si>
  <si>
    <r>
      <t>CYFANSWM</t>
    </r>
  </si>
  <si>
    <r>
      <t>Cyflenwyr ymgynghori</t>
    </r>
  </si>
  <si>
    <r>
      <t>AB RAIL</t>
    </r>
  </si>
  <si>
    <r>
      <t>Acorn</t>
    </r>
  </si>
  <si>
    <r>
      <t>Gwasanaethau Peirianneg AEGIS</t>
    </r>
  </si>
  <si>
    <r>
      <t>Y</t>
    </r>
  </si>
  <si>
    <r>
      <t>AEGIS Engineering Systems Ltd</t>
    </r>
  </si>
  <si>
    <r>
      <t>Alstom Transport</t>
    </r>
  </si>
  <si>
    <r>
      <t>Amalgamated Construction Ltd</t>
    </r>
  </si>
  <si>
    <r>
      <t>AMDS Consultants Ltd</t>
    </r>
  </si>
  <si>
    <r>
      <t>Amey</t>
    </r>
  </si>
  <si>
    <r>
      <t>ATTENTION-CO LTD</t>
    </r>
  </si>
  <si>
    <r>
      <t>Blake Morgan LLP</t>
    </r>
  </si>
  <si>
    <r>
      <t>Burges Salmon LLP</t>
    </r>
  </si>
  <si>
    <r>
      <t>CGD Project Management</t>
    </r>
  </si>
  <si>
    <r>
      <t>Channel Compliance Ltd</t>
    </r>
  </si>
  <si>
    <r>
      <t>Collosys Limited</t>
    </r>
  </si>
  <si>
    <r>
      <t>Corderoy Infrastructure Ltd</t>
    </r>
  </si>
  <si>
    <r>
      <t>DMS</t>
    </r>
  </si>
  <si>
    <r>
      <t>Egis Transport Solutions Ltd</t>
    </r>
  </si>
  <si>
    <r>
      <t>Espida Limited</t>
    </r>
  </si>
  <si>
    <r>
      <t>Expleo Engineering UK Ltd</t>
    </r>
  </si>
  <si>
    <r>
      <t>Golley Slater Group Limited</t>
    </r>
  </si>
  <si>
    <r>
      <t>Hays Specialist Recruitment Ltd</t>
    </r>
  </si>
  <si>
    <r>
      <t>Infinitive</t>
    </r>
  </si>
  <si>
    <r>
      <t>JS Data Protection Advisors</t>
    </r>
  </si>
  <si>
    <r>
      <t>Kase Consultants Ltd</t>
    </r>
  </si>
  <si>
    <r>
      <t>Omnia Procurement Limited</t>
    </r>
  </si>
  <si>
    <r>
      <t>On Track</t>
    </r>
  </si>
  <si>
    <r>
      <t>Oskari</t>
    </r>
  </si>
  <si>
    <r>
      <t>OSR Commercial Services Limited</t>
    </r>
  </si>
  <si>
    <r>
      <t>Penmark</t>
    </r>
  </si>
  <si>
    <r>
      <t>Pointer Project Management Ltd</t>
    </r>
  </si>
  <si>
    <r>
      <t>Practicus Ltd</t>
    </r>
  </si>
  <si>
    <r>
      <t>Programme And Commercial Services Limited</t>
    </r>
  </si>
  <si>
    <r>
      <t>RACON</t>
    </r>
  </si>
  <si>
    <r>
      <t>RedCortex Limited</t>
    </r>
  </si>
  <si>
    <r>
      <t>Rowfield Commercial Ltd</t>
    </r>
  </si>
  <si>
    <r>
      <t>SNC Lavlin</t>
    </r>
  </si>
  <si>
    <r>
      <t>Spencer-Rigby &amp; Pentecost Consulting Ltd</t>
    </r>
  </si>
  <si>
    <r>
      <t>Toolan Management Services</t>
    </r>
  </si>
  <si>
    <r>
      <t>TXM Consult</t>
    </r>
  </si>
  <si>
    <r>
      <t>Zellis UK Ltd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</si>
</sst>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(* #,##0_);_(* \(#,##0\);_(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0" fillId="0" borderId="0" xfId="1" applyNumberFormat="1" applyFont="1"/>
    <xf numFmtId="164" fontId="0" fillId="0" borderId="2" xfId="1" applyNumberFormat="1" applyFont="1" applyBorder="1"/>
    <xf numFmtId="164" fontId="0" fillId="0" borderId="0" xfId="0" applyNumberFormat="1"/>
    <xf numFmtId="0" fontId="0" fillId="0" borderId="0" xfId="0" applyAlignment="1">
      <alignment horizontal="center"/>
    </xf>
    <xf numFmtId="164" fontId="0" fillId="0" borderId="0" xfId="1" applyNumberFormat="1" applyFont="1" applyAlignment="1">
      <alignment horizontal="center"/>
    </xf>
    <xf numFmtId="164" fontId="0" fillId="0" borderId="3" xfId="1" applyNumberFormat="1" applyFont="1" applyBorder="1"/>
    <xf numFmtId="164" fontId="0" fillId="0" borderId="0" xfId="0" applyNumberFormat="1" applyAlignment="1">
      <alignment horizontal="center"/>
    </xf>
    <xf numFmtId="164" fontId="0" fillId="0" borderId="3" xfId="0" applyNumberFormat="1" applyBorder="1"/>
    <xf numFmtId="0" fontId="3" fillId="0" borderId="0" xfId="0" applyFont="1"/>
    <xf numFmtId="0" fontId="0" fillId="0" borderId="0" xfId="0" quotePrefix="1"/>
    <xf numFmtId="0" fontId="0" fillId="0" borderId="3" xfId="0" applyBorder="1"/>
    <xf numFmtId="0" fontId="3" fillId="0" borderId="4" xfId="0" applyFont="1" applyBorder="1"/>
    <xf numFmtId="164" fontId="3" fillId="0" borderId="4" xfId="0" applyNumberFormat="1" applyFont="1" applyBorder="1"/>
    <xf numFmtId="164" fontId="3" fillId="0" borderId="5" xfId="0" applyNumberFormat="1" applyFont="1" applyBorder="1"/>
    <xf numFmtId="164" fontId="3" fillId="0" borderId="0" xfId="0" applyNumberFormat="1" applyFont="1" applyAlignment="1">
      <alignment horizontal="center"/>
    </xf>
    <xf numFmtId="0" fontId="4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KatyGriffin\AppData\Local\Microsoft\Windows\INetCache\Content.Outlook\K5XT8K86\FOI%20request%20-%20Consultant%20fees%20V3%20(24.10.23).xlsx" TargetMode="External"/><Relationship Id="rId1" Type="http://schemas.openxmlformats.org/officeDocument/2006/relationships/externalLinkPath" Target="file:///C:\Users\KatyGriffin\AppData\Local\Microsoft\Windows\INetCache\Content.Outlook\K5XT8K86\FOI%20request%20-%20Consultant%20fees%20V3%20(24.10.23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ummary"/>
      <sheetName val="Station Projects"/>
      <sheetName val="HHD Project Man"/>
      <sheetName val="HWL Project Man"/>
      <sheetName val="Digital"/>
      <sheetName val="CTN Project Management"/>
      <sheetName val="MCY Project Man"/>
      <sheetName val="Chester project Man"/>
      <sheetName val="Mk4 project Man"/>
      <sheetName val="230 project Man"/>
      <sheetName val="Stad Flirt Project Management"/>
      <sheetName val="Stad city project Management"/>
      <sheetName val="CAF project Management"/>
      <sheetName val="CAF project consult"/>
      <sheetName val="Stad citilink "/>
      <sheetName val="Stad Flirt"/>
      <sheetName val="230 consultants"/>
      <sheetName val="Mk 4 consultancy"/>
      <sheetName val="FY 21 Fleet"/>
      <sheetName val="FY22 Fleet"/>
      <sheetName val="FY23 Fleet"/>
      <sheetName val="FY21"/>
      <sheetName val="FY22"/>
      <sheetName val="FY23"/>
    </sheetNames>
    <sheetDataSet>
      <sheetData sheetId="0"/>
      <sheetData sheetId="1">
        <row r="5">
          <cell r="B5" t="str">
            <v>Cost</v>
          </cell>
          <cell r="F5" t="str">
            <v>FY</v>
          </cell>
        </row>
        <row r="6">
          <cell r="B6">
            <v>9765</v>
          </cell>
          <cell r="F6" t="str">
            <v>20/21</v>
          </cell>
        </row>
        <row r="7">
          <cell r="B7">
            <v>10219.450000000001</v>
          </cell>
          <cell r="F7" t="str">
            <v>20/21</v>
          </cell>
        </row>
        <row r="8">
          <cell r="B8">
            <v>9765</v>
          </cell>
          <cell r="F8" t="str">
            <v>20/21</v>
          </cell>
        </row>
        <row r="9">
          <cell r="B9">
            <v>11229.75</v>
          </cell>
          <cell r="F9" t="str">
            <v>21/22</v>
          </cell>
        </row>
        <row r="10">
          <cell r="B10">
            <v>9720</v>
          </cell>
          <cell r="F10" t="str">
            <v>21/22</v>
          </cell>
        </row>
        <row r="11">
          <cell r="B11">
            <v>4375</v>
          </cell>
          <cell r="F11" t="str">
            <v>21/22</v>
          </cell>
        </row>
        <row r="12">
          <cell r="B12">
            <v>13200</v>
          </cell>
          <cell r="F12" t="str">
            <v>21/22</v>
          </cell>
        </row>
        <row r="13">
          <cell r="B13">
            <v>9234</v>
          </cell>
          <cell r="F13" t="str">
            <v>21/22</v>
          </cell>
        </row>
        <row r="14">
          <cell r="B14">
            <v>3325</v>
          </cell>
          <cell r="F14" t="str">
            <v>21/22</v>
          </cell>
        </row>
        <row r="15">
          <cell r="B15">
            <v>85.5</v>
          </cell>
          <cell r="F15" t="str">
            <v>21/22</v>
          </cell>
        </row>
        <row r="16">
          <cell r="B16">
            <v>13200</v>
          </cell>
          <cell r="F16" t="str">
            <v>21/22</v>
          </cell>
        </row>
        <row r="17">
          <cell r="B17">
            <v>10692</v>
          </cell>
          <cell r="F17" t="str">
            <v>21/22</v>
          </cell>
        </row>
        <row r="18">
          <cell r="B18">
            <v>3850</v>
          </cell>
          <cell r="F18" t="str">
            <v>21/22</v>
          </cell>
        </row>
        <row r="19">
          <cell r="B19">
            <v>13200</v>
          </cell>
          <cell r="F19" t="str">
            <v>21/22</v>
          </cell>
        </row>
        <row r="20">
          <cell r="B20">
            <v>9900</v>
          </cell>
          <cell r="F20" t="str">
            <v>21/22</v>
          </cell>
        </row>
        <row r="21">
          <cell r="B21">
            <v>10692</v>
          </cell>
          <cell r="F21" t="str">
            <v>21/22</v>
          </cell>
        </row>
        <row r="22">
          <cell r="B22">
            <v>3850</v>
          </cell>
          <cell r="F22" t="str">
            <v>21/22</v>
          </cell>
        </row>
        <row r="23">
          <cell r="B23">
            <v>8262</v>
          </cell>
          <cell r="F23" t="str">
            <v>21/22</v>
          </cell>
        </row>
        <row r="24">
          <cell r="B24">
            <v>3325</v>
          </cell>
          <cell r="F24" t="str">
            <v>21/22</v>
          </cell>
        </row>
        <row r="25">
          <cell r="B25">
            <v>10762.5</v>
          </cell>
          <cell r="F25" t="str">
            <v>21/22</v>
          </cell>
        </row>
        <row r="26">
          <cell r="B26">
            <v>9975</v>
          </cell>
          <cell r="F26" t="str">
            <v>21/22</v>
          </cell>
        </row>
        <row r="27">
          <cell r="B27">
            <v>-14</v>
          </cell>
          <cell r="F27" t="str">
            <v>21/22</v>
          </cell>
        </row>
        <row r="28">
          <cell r="B28">
            <v>14500</v>
          </cell>
          <cell r="F28" t="str">
            <v>21/22</v>
          </cell>
        </row>
        <row r="29">
          <cell r="B29">
            <v>10206</v>
          </cell>
          <cell r="F29" t="str">
            <v>21/22</v>
          </cell>
        </row>
        <row r="30">
          <cell r="B30">
            <v>3675</v>
          </cell>
          <cell r="F30" t="str">
            <v>21/22</v>
          </cell>
        </row>
        <row r="31">
          <cell r="B31">
            <v>8663</v>
          </cell>
          <cell r="F31" t="str">
            <v>21/22</v>
          </cell>
        </row>
        <row r="32">
          <cell r="B32">
            <v>11025</v>
          </cell>
          <cell r="F32" t="str">
            <v>21/22</v>
          </cell>
        </row>
        <row r="33">
          <cell r="B33">
            <v>11687.5</v>
          </cell>
          <cell r="F33" t="str">
            <v>21/22</v>
          </cell>
        </row>
        <row r="34">
          <cell r="B34">
            <v>3325</v>
          </cell>
          <cell r="F34" t="str">
            <v>21/22</v>
          </cell>
        </row>
        <row r="35">
          <cell r="B35">
            <v>10692</v>
          </cell>
          <cell r="F35" t="str">
            <v>21/22</v>
          </cell>
        </row>
        <row r="36">
          <cell r="B36">
            <v>11550</v>
          </cell>
          <cell r="F36" t="str">
            <v>21/22</v>
          </cell>
        </row>
        <row r="37">
          <cell r="B37">
            <v>11025</v>
          </cell>
          <cell r="F37" t="str">
            <v>21/22</v>
          </cell>
        </row>
        <row r="38">
          <cell r="B38">
            <v>1225</v>
          </cell>
          <cell r="F38" t="str">
            <v>21/22</v>
          </cell>
        </row>
        <row r="39">
          <cell r="B39">
            <v>25.2</v>
          </cell>
          <cell r="F39" t="str">
            <v>21/22</v>
          </cell>
        </row>
        <row r="40">
          <cell r="B40">
            <v>8748</v>
          </cell>
          <cell r="F40" t="str">
            <v>21/22</v>
          </cell>
        </row>
        <row r="41">
          <cell r="B41">
            <v>8000</v>
          </cell>
          <cell r="F41" t="str">
            <v>21/22</v>
          </cell>
        </row>
        <row r="42">
          <cell r="B42">
            <v>7875</v>
          </cell>
          <cell r="F42" t="str">
            <v>21/22</v>
          </cell>
        </row>
        <row r="43">
          <cell r="B43">
            <v>9720</v>
          </cell>
          <cell r="F43" t="str">
            <v>21/22</v>
          </cell>
        </row>
        <row r="44">
          <cell r="B44">
            <v>10336.6</v>
          </cell>
          <cell r="F44" t="str">
            <v>21/22</v>
          </cell>
        </row>
        <row r="45">
          <cell r="B45">
            <v>119</v>
          </cell>
          <cell r="F45" t="str">
            <v>21/22</v>
          </cell>
        </row>
        <row r="46">
          <cell r="B46">
            <v>10500</v>
          </cell>
          <cell r="F46" t="str">
            <v>21/22</v>
          </cell>
        </row>
        <row r="47">
          <cell r="B47">
            <v>9500</v>
          </cell>
          <cell r="F47" t="str">
            <v>21/22</v>
          </cell>
        </row>
        <row r="48">
          <cell r="B48">
            <v>9720</v>
          </cell>
          <cell r="F48" t="str">
            <v>21/22</v>
          </cell>
        </row>
        <row r="49">
          <cell r="B49">
            <v>10975.9</v>
          </cell>
          <cell r="F49" t="str">
            <v>21/22</v>
          </cell>
        </row>
        <row r="50">
          <cell r="B50">
            <v>6825</v>
          </cell>
          <cell r="F50" t="str">
            <v>21/22</v>
          </cell>
        </row>
        <row r="51">
          <cell r="B51">
            <v>684.75</v>
          </cell>
          <cell r="F51" t="str">
            <v>22/23</v>
          </cell>
        </row>
        <row r="52">
          <cell r="B52">
            <v>6318</v>
          </cell>
          <cell r="F52" t="str">
            <v>22/23</v>
          </cell>
        </row>
        <row r="53">
          <cell r="B53">
            <v>845.66</v>
          </cell>
          <cell r="F53" t="str">
            <v>22/23</v>
          </cell>
        </row>
        <row r="54">
          <cell r="B54">
            <v>12075</v>
          </cell>
          <cell r="F54" t="str">
            <v>22/23</v>
          </cell>
        </row>
        <row r="55">
          <cell r="B55">
            <v>6500</v>
          </cell>
          <cell r="F55" t="str">
            <v>22/23</v>
          </cell>
        </row>
        <row r="56">
          <cell r="B56">
            <v>500</v>
          </cell>
          <cell r="F56" t="str">
            <v>22/23</v>
          </cell>
        </row>
        <row r="57">
          <cell r="B57">
            <v>4860</v>
          </cell>
          <cell r="F57" t="str">
            <v>22/23</v>
          </cell>
        </row>
        <row r="58">
          <cell r="B58">
            <v>5035</v>
          </cell>
          <cell r="F58" t="str">
            <v>22/23</v>
          </cell>
        </row>
        <row r="59">
          <cell r="B59">
            <v>10000</v>
          </cell>
          <cell r="F59" t="str">
            <v>22/23</v>
          </cell>
        </row>
        <row r="60">
          <cell r="B60">
            <v>10070</v>
          </cell>
          <cell r="F60" t="str">
            <v>22/23</v>
          </cell>
        </row>
        <row r="61">
          <cell r="B61">
            <v>5000</v>
          </cell>
          <cell r="F61" t="str">
            <v>22/23</v>
          </cell>
        </row>
        <row r="62">
          <cell r="B62">
            <v>3500</v>
          </cell>
          <cell r="F62" t="str">
            <v>22/23</v>
          </cell>
        </row>
        <row r="63">
          <cell r="B63">
            <v>12000</v>
          </cell>
          <cell r="F63" t="str">
            <v>22/23</v>
          </cell>
        </row>
        <row r="64">
          <cell r="B64">
            <v>10600</v>
          </cell>
          <cell r="F64" t="str">
            <v>22/23</v>
          </cell>
        </row>
        <row r="65">
          <cell r="B65">
            <v>7419.78</v>
          </cell>
          <cell r="F65" t="str">
            <v>22/23</v>
          </cell>
        </row>
        <row r="66">
          <cell r="B66">
            <v>-100</v>
          </cell>
          <cell r="F66" t="str">
            <v>22/23</v>
          </cell>
        </row>
        <row r="67">
          <cell r="B67">
            <v>10500</v>
          </cell>
          <cell r="F67" t="str">
            <v>22/23</v>
          </cell>
        </row>
        <row r="68">
          <cell r="B68">
            <v>-20</v>
          </cell>
          <cell r="F68" t="str">
            <v>22/23</v>
          </cell>
        </row>
        <row r="69">
          <cell r="B69">
            <v>-110</v>
          </cell>
          <cell r="F69" t="str">
            <v>22/23</v>
          </cell>
        </row>
        <row r="70">
          <cell r="B70">
            <v>11845.6</v>
          </cell>
          <cell r="F70" t="str">
            <v>22/23</v>
          </cell>
        </row>
        <row r="71">
          <cell r="B71">
            <v>11379.85</v>
          </cell>
          <cell r="F71" t="str">
            <v>22/23</v>
          </cell>
        </row>
        <row r="72">
          <cell r="B72">
            <v>15150</v>
          </cell>
          <cell r="F72" t="str">
            <v>22/23</v>
          </cell>
        </row>
        <row r="73">
          <cell r="B73">
            <v>12200</v>
          </cell>
          <cell r="F73" t="str">
            <v>22/23</v>
          </cell>
        </row>
        <row r="74">
          <cell r="B74">
            <v>452.6</v>
          </cell>
          <cell r="F74" t="str">
            <v>22/23</v>
          </cell>
        </row>
        <row r="75">
          <cell r="B75">
            <v>6300</v>
          </cell>
          <cell r="F75" t="str">
            <v>22/23</v>
          </cell>
        </row>
        <row r="76">
          <cell r="B76">
            <v>12200</v>
          </cell>
          <cell r="F76" t="str">
            <v>22/23</v>
          </cell>
        </row>
        <row r="77">
          <cell r="B77">
            <v>7930</v>
          </cell>
          <cell r="F77" t="str">
            <v>22/23</v>
          </cell>
        </row>
        <row r="78">
          <cell r="B78">
            <v>13684.16</v>
          </cell>
          <cell r="F78" t="str">
            <v>22/23</v>
          </cell>
        </row>
        <row r="79">
          <cell r="B79">
            <v>9000</v>
          </cell>
          <cell r="F79" t="str">
            <v>22/23</v>
          </cell>
        </row>
        <row r="80">
          <cell r="B80">
            <v>-610.79999999999995</v>
          </cell>
          <cell r="F80" t="str">
            <v>22/23</v>
          </cell>
        </row>
        <row r="81">
          <cell r="B81">
            <v>-423.5</v>
          </cell>
          <cell r="F81" t="str">
            <v>22/23</v>
          </cell>
        </row>
        <row r="82">
          <cell r="B82">
            <v>4484.37</v>
          </cell>
          <cell r="F82" t="str">
            <v>20/21</v>
          </cell>
        </row>
        <row r="83">
          <cell r="B83">
            <v>8183.89</v>
          </cell>
          <cell r="F83" t="str">
            <v>20/21</v>
          </cell>
        </row>
        <row r="84">
          <cell r="B84">
            <v>10302.36</v>
          </cell>
          <cell r="F84" t="str">
            <v>21/22</v>
          </cell>
        </row>
        <row r="85">
          <cell r="B85">
            <v>8183.9</v>
          </cell>
          <cell r="F85" t="str">
            <v>21/22</v>
          </cell>
        </row>
        <row r="86">
          <cell r="B86">
            <v>4484.37</v>
          </cell>
          <cell r="F86" t="str">
            <v>21/22</v>
          </cell>
        </row>
        <row r="87">
          <cell r="B87">
            <v>10302.35</v>
          </cell>
          <cell r="F87" t="str">
            <v>21/22</v>
          </cell>
        </row>
        <row r="88">
          <cell r="B88">
            <v>4522.92</v>
          </cell>
          <cell r="F88" t="str">
            <v>21/22</v>
          </cell>
        </row>
        <row r="89">
          <cell r="B89">
            <v>4522.92</v>
          </cell>
          <cell r="F89" t="str">
            <v>21/22</v>
          </cell>
        </row>
        <row r="90">
          <cell r="B90">
            <v>4391.03</v>
          </cell>
          <cell r="F90" t="str">
            <v>21/22</v>
          </cell>
        </row>
        <row r="91">
          <cell r="B91">
            <v>4391.03</v>
          </cell>
          <cell r="F91" t="str">
            <v>21/22</v>
          </cell>
        </row>
        <row r="92">
          <cell r="B92">
            <v>7430.9</v>
          </cell>
          <cell r="F92" t="str">
            <v>21/22</v>
          </cell>
        </row>
        <row r="93">
          <cell r="B93">
            <v>7430.9</v>
          </cell>
          <cell r="F93" t="str">
            <v>21/22</v>
          </cell>
        </row>
        <row r="94">
          <cell r="B94">
            <v>5595.56</v>
          </cell>
          <cell r="F94" t="str">
            <v>21/22</v>
          </cell>
        </row>
        <row r="95">
          <cell r="B95">
            <v>5595.56</v>
          </cell>
          <cell r="F95" t="str">
            <v>21/22</v>
          </cell>
        </row>
        <row r="96">
          <cell r="B96">
            <v>6707.79</v>
          </cell>
          <cell r="F96" t="str">
            <v>21/22</v>
          </cell>
        </row>
        <row r="97">
          <cell r="B97">
            <v>6707.78</v>
          </cell>
          <cell r="F97" t="str">
            <v>21/22</v>
          </cell>
        </row>
        <row r="98">
          <cell r="B98">
            <v>971.58</v>
          </cell>
          <cell r="F98" t="str">
            <v>21/22</v>
          </cell>
        </row>
        <row r="99">
          <cell r="B99">
            <v>971.58</v>
          </cell>
          <cell r="F99" t="str">
            <v>21/22</v>
          </cell>
        </row>
        <row r="100">
          <cell r="B100">
            <v>166.29</v>
          </cell>
          <cell r="F100" t="str">
            <v>21/22</v>
          </cell>
        </row>
        <row r="101">
          <cell r="B101">
            <v>356.32</v>
          </cell>
          <cell r="F101" t="str">
            <v>21/22</v>
          </cell>
        </row>
        <row r="102">
          <cell r="B102">
            <v>356.31</v>
          </cell>
          <cell r="F102" t="str">
            <v>21/22</v>
          </cell>
        </row>
        <row r="103">
          <cell r="B103">
            <v>256.54000000000002</v>
          </cell>
          <cell r="F103" t="str">
            <v>21/22</v>
          </cell>
        </row>
        <row r="104">
          <cell r="B104">
            <v>256.55</v>
          </cell>
          <cell r="F104" t="str">
            <v>21/22</v>
          </cell>
        </row>
        <row r="105">
          <cell r="B105">
            <v>377.7</v>
          </cell>
          <cell r="F105" t="str">
            <v>21/22</v>
          </cell>
        </row>
        <row r="106">
          <cell r="B106">
            <v>377.7</v>
          </cell>
          <cell r="F106" t="str">
            <v>21/22</v>
          </cell>
        </row>
        <row r="107">
          <cell r="B107">
            <v>299.31</v>
          </cell>
          <cell r="F107" t="str">
            <v>21/22</v>
          </cell>
        </row>
        <row r="108">
          <cell r="B108">
            <v>299.31</v>
          </cell>
          <cell r="F108" t="str">
            <v>21/22</v>
          </cell>
        </row>
        <row r="109">
          <cell r="B109">
            <v>520.22</v>
          </cell>
          <cell r="F109" t="str">
            <v>21/22</v>
          </cell>
        </row>
        <row r="110">
          <cell r="B110">
            <v>520.21</v>
          </cell>
          <cell r="F110" t="str">
            <v>21/22</v>
          </cell>
        </row>
        <row r="111">
          <cell r="B111">
            <v>211.41</v>
          </cell>
          <cell r="F111" t="str">
            <v>22/23</v>
          </cell>
        </row>
        <row r="112">
          <cell r="B112">
            <v>211.41</v>
          </cell>
          <cell r="F112" t="str">
            <v>22/23</v>
          </cell>
        </row>
        <row r="113">
          <cell r="B113">
            <v>10692</v>
          </cell>
          <cell r="F113" t="str">
            <v>21/22</v>
          </cell>
        </row>
        <row r="114">
          <cell r="B114">
            <v>3850</v>
          </cell>
          <cell r="F114" t="str">
            <v>21/22</v>
          </cell>
        </row>
        <row r="115">
          <cell r="B115">
            <v>1425</v>
          </cell>
          <cell r="F115" t="str">
            <v>21/22</v>
          </cell>
        </row>
        <row r="116">
          <cell r="B116">
            <v>68.459999999999994</v>
          </cell>
          <cell r="F116" t="str">
            <v>21/22</v>
          </cell>
        </row>
        <row r="117">
          <cell r="B117">
            <v>3843.03</v>
          </cell>
          <cell r="F117" t="str">
            <v>21/22</v>
          </cell>
        </row>
        <row r="118">
          <cell r="B118">
            <v>2998.69</v>
          </cell>
          <cell r="F118" t="str">
            <v>21/22</v>
          </cell>
        </row>
        <row r="119">
          <cell r="B119">
            <v>6988.69</v>
          </cell>
          <cell r="F119" t="str">
            <v>21/22</v>
          </cell>
        </row>
        <row r="120">
          <cell r="B120">
            <v>7507.18</v>
          </cell>
          <cell r="F120" t="str">
            <v>21/22</v>
          </cell>
        </row>
        <row r="121">
          <cell r="B121">
            <v>8952.16</v>
          </cell>
          <cell r="F121" t="str">
            <v>22/23</v>
          </cell>
        </row>
        <row r="122">
          <cell r="B122">
            <v>95.94</v>
          </cell>
          <cell r="F122" t="str">
            <v>22/23</v>
          </cell>
        </row>
        <row r="123">
          <cell r="B123">
            <v>3360</v>
          </cell>
          <cell r="F123" t="str">
            <v>22/23</v>
          </cell>
        </row>
        <row r="124">
          <cell r="B124">
            <v>1840.78</v>
          </cell>
          <cell r="F124" t="str">
            <v>22/23</v>
          </cell>
        </row>
        <row r="125">
          <cell r="B125">
            <v>6844.58</v>
          </cell>
          <cell r="F125" t="str">
            <v>22/23</v>
          </cell>
        </row>
        <row r="126">
          <cell r="B126">
            <v>6939.24</v>
          </cell>
          <cell r="F126" t="str">
            <v>22/23</v>
          </cell>
        </row>
        <row r="127">
          <cell r="B127">
            <v>7204.51</v>
          </cell>
          <cell r="F127" t="str">
            <v>22/23</v>
          </cell>
        </row>
        <row r="128">
          <cell r="B128">
            <v>6121.17</v>
          </cell>
          <cell r="F128" t="str">
            <v>22/23</v>
          </cell>
        </row>
        <row r="129">
          <cell r="B129">
            <v>120.46</v>
          </cell>
          <cell r="F129" t="str">
            <v>22/23</v>
          </cell>
        </row>
        <row r="130">
          <cell r="B130">
            <v>7301.52</v>
          </cell>
          <cell r="F130" t="str">
            <v>22/23</v>
          </cell>
        </row>
        <row r="131">
          <cell r="B131">
            <v>8913.2099999999991</v>
          </cell>
          <cell r="F131" t="str">
            <v>22/23</v>
          </cell>
        </row>
        <row r="132">
          <cell r="B132">
            <v>10328.99</v>
          </cell>
          <cell r="F132" t="str">
            <v>22/23</v>
          </cell>
        </row>
        <row r="133">
          <cell r="B133">
            <v>5374.36</v>
          </cell>
          <cell r="F133" t="str">
            <v>22/23</v>
          </cell>
        </row>
        <row r="134">
          <cell r="B134">
            <v>1590.49</v>
          </cell>
          <cell r="F134" t="str">
            <v>22/23</v>
          </cell>
        </row>
        <row r="135">
          <cell r="B135">
            <v>9098.85</v>
          </cell>
          <cell r="F135" t="str">
            <v>22/23</v>
          </cell>
        </row>
        <row r="153">
          <cell r="B153">
            <v>19966.5</v>
          </cell>
        </row>
        <row r="154">
          <cell r="B154">
            <v>4953.47</v>
          </cell>
        </row>
        <row r="155">
          <cell r="B155">
            <v>22</v>
          </cell>
        </row>
      </sheetData>
      <sheetData sheetId="2">
        <row r="2">
          <cell r="F2">
            <v>76462.91</v>
          </cell>
        </row>
        <row r="3">
          <cell r="F3">
            <v>82808.009999999995</v>
          </cell>
        </row>
      </sheetData>
      <sheetData sheetId="3">
        <row r="3">
          <cell r="F3">
            <v>95315.88</v>
          </cell>
        </row>
      </sheetData>
      <sheetData sheetId="4">
        <row r="49">
          <cell r="B49">
            <v>68074.25</v>
          </cell>
          <cell r="C49">
            <v>428666.48</v>
          </cell>
          <cell r="D49">
            <v>535472.37</v>
          </cell>
        </row>
      </sheetData>
      <sheetData sheetId="5">
        <row r="1">
          <cell r="B1">
            <v>25390</v>
          </cell>
        </row>
        <row r="2">
          <cell r="B2">
            <v>311381.09999999998</v>
          </cell>
        </row>
        <row r="3">
          <cell r="B3">
            <v>130297.7</v>
          </cell>
        </row>
      </sheetData>
      <sheetData sheetId="6">
        <row r="2">
          <cell r="F2">
            <v>52730</v>
          </cell>
        </row>
        <row r="3">
          <cell r="F3">
            <v>87931.35000000002</v>
          </cell>
        </row>
      </sheetData>
      <sheetData sheetId="7">
        <row r="2">
          <cell r="F2">
            <v>93408.63</v>
          </cell>
        </row>
        <row r="3">
          <cell r="F3">
            <v>46390</v>
          </cell>
        </row>
      </sheetData>
      <sheetData sheetId="8">
        <row r="2">
          <cell r="K2">
            <v>301393.99</v>
          </cell>
        </row>
        <row r="3">
          <cell r="K3">
            <v>642867.59999999986</v>
          </cell>
        </row>
      </sheetData>
      <sheetData sheetId="9">
        <row r="2">
          <cell r="J2">
            <v>4086.4300000000003</v>
          </cell>
        </row>
        <row r="3">
          <cell r="J3">
            <v>6191.25</v>
          </cell>
        </row>
      </sheetData>
      <sheetData sheetId="10">
        <row r="1">
          <cell r="K1">
            <v>22150.190000000002</v>
          </cell>
        </row>
        <row r="2">
          <cell r="K2">
            <v>255952.44333333339</v>
          </cell>
        </row>
        <row r="3">
          <cell r="K3">
            <v>1806481.1366666665</v>
          </cell>
        </row>
      </sheetData>
      <sheetData sheetId="11">
        <row r="1">
          <cell r="K1">
            <v>22150.190000000002</v>
          </cell>
        </row>
        <row r="2">
          <cell r="K2">
            <v>156190.57333333333</v>
          </cell>
        </row>
        <row r="3">
          <cell r="K3">
            <v>354345.96</v>
          </cell>
        </row>
      </sheetData>
      <sheetData sheetId="12">
        <row r="1">
          <cell r="K1">
            <v>40377.210000000006</v>
          </cell>
        </row>
        <row r="2">
          <cell r="K2">
            <v>1967297.41</v>
          </cell>
        </row>
        <row r="3">
          <cell r="K3">
            <v>798450.15999999968</v>
          </cell>
        </row>
      </sheetData>
      <sheetData sheetId="13">
        <row r="2">
          <cell r="K2">
            <v>219754.55999999994</v>
          </cell>
        </row>
        <row r="3">
          <cell r="K3">
            <v>314533.65999999997</v>
          </cell>
        </row>
      </sheetData>
      <sheetData sheetId="14">
        <row r="1">
          <cell r="K1">
            <v>194513.44999999992</v>
          </cell>
        </row>
        <row r="2">
          <cell r="K2">
            <v>748281.18999999971</v>
          </cell>
        </row>
      </sheetData>
      <sheetData sheetId="15">
        <row r="1">
          <cell r="K1">
            <v>221406.38999999996</v>
          </cell>
        </row>
        <row r="2">
          <cell r="K2">
            <v>226714.02999999997</v>
          </cell>
        </row>
      </sheetData>
      <sheetData sheetId="16">
        <row r="1">
          <cell r="J1">
            <v>99013.11</v>
          </cell>
        </row>
        <row r="2">
          <cell r="J2">
            <v>483626.86</v>
          </cell>
        </row>
      </sheetData>
      <sheetData sheetId="17">
        <row r="1">
          <cell r="K1">
            <v>7553</v>
          </cell>
        </row>
      </sheetData>
      <sheetData sheetId="18">
        <row r="3">
          <cell r="W3">
            <v>47811.75</v>
          </cell>
        </row>
      </sheetData>
      <sheetData sheetId="19">
        <row r="1">
          <cell r="W1">
            <v>158608.69</v>
          </cell>
        </row>
      </sheetData>
      <sheetData sheetId="20">
        <row r="1">
          <cell r="W1">
            <v>195168.16</v>
          </cell>
        </row>
      </sheetData>
      <sheetData sheetId="21"/>
      <sheetData sheetId="22"/>
      <sheetData sheetId="2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7BD03-C65C-4459-BD3A-ABC6E6BAFC42}">
  <sheetPr>
    <pageSetUpPr fitToPage="1"/>
  </sheetPr>
  <dimension ref="A1:K72"/>
  <sheetViews>
    <sheetView tabSelected="1" topLeftCell="A25" workbookViewId="0">
      <selection activeCell="L6" sqref="L6"/>
    </sheetView>
  </sheetViews>
  <sheetFormatPr defaultRowHeight="14.5" x14ac:dyDescent="0.35"/>
  <cols>
    <col min="1" max="1" width="28.54296875" bestFit="1" customWidth="1"/>
    <col min="2" max="2" width="20.54296875" bestFit="1" customWidth="1"/>
    <col min="3" max="3" width="16.7265625" bestFit="1" customWidth="1"/>
    <col min="4" max="5" width="14.26953125" bestFit="1" customWidth="1"/>
    <col min="6" max="6" width="14.26953125" customWidth="1"/>
    <col min="7" max="7" width="15" customWidth="1"/>
    <col min="8" max="9" width="10.6328125" style="10" bestFit="1" customWidth="1"/>
    <col min="11" max="11" width="11.7265625" customWidth="1"/>
  </cols>
  <sheetData>
    <row r="1" spans="1:9" ht="43.5" x14ac:dyDescent="0.35">
      <c r="H1" s="1" t="s">
        <v>0</v>
      </c>
      <c r="I1" s="1" t="s">
        <v>1</v>
      </c>
    </row>
    <row r="2" spans="1:9" s="2" customFormat="1" ht="29" x14ac:dyDescent="0.35">
      <c r="B2" s="3"/>
      <c r="C2" s="4" t="s">
        <v>2</v>
      </c>
      <c r="D2" s="5" t="s">
        <v>3</v>
      </c>
      <c r="E2" s="5" t="s">
        <v>4</v>
      </c>
      <c r="F2" s="5" t="s">
        <v>5</v>
      </c>
      <c r="G2" s="4" t="s">
        <v>6</v>
      </c>
      <c r="H2" s="6"/>
      <c r="I2" s="6"/>
    </row>
    <row r="3" spans="1:9" x14ac:dyDescent="0.35">
      <c r="A3" t="s">
        <v>7</v>
      </c>
      <c r="B3" t="s">
        <v>8</v>
      </c>
      <c r="C3" s="7">
        <v>320053.21999999997</v>
      </c>
      <c r="D3" s="7">
        <v>757949.62</v>
      </c>
      <c r="E3" s="7">
        <v>1009779.36</v>
      </c>
      <c r="F3" s="8">
        <f>SUM(C3:E3)</f>
        <v>2087782.1999999997</v>
      </c>
      <c r="G3" s="9">
        <f>11+10+3+9+13</f>
        <v>46</v>
      </c>
      <c r="I3" s="11"/>
    </row>
    <row r="4" spans="1:9" x14ac:dyDescent="0.35">
      <c r="A4" t="s">
        <v>9</v>
      </c>
      <c r="B4" t="s">
        <v>8</v>
      </c>
      <c r="C4" s="7">
        <f>'[1]FY 21 Fleet'!W3</f>
        <v>47811.75</v>
      </c>
      <c r="D4" s="7">
        <f>'[1]FY22 Fleet'!W1</f>
        <v>158608.69</v>
      </c>
      <c r="E4" s="7">
        <f>'[1]FY23 Fleet'!W1</f>
        <v>195168.16</v>
      </c>
      <c r="F4" s="12">
        <f>SUM(C4:E4)</f>
        <v>401588.6</v>
      </c>
      <c r="G4" s="9">
        <v>2</v>
      </c>
      <c r="H4" s="13"/>
      <c r="I4" s="11"/>
    </row>
    <row r="5" spans="1:9" x14ac:dyDescent="0.35">
      <c r="C5" s="9"/>
      <c r="D5" s="9"/>
      <c r="E5" s="9"/>
      <c r="F5" s="14"/>
      <c r="G5" s="9"/>
      <c r="I5" s="11"/>
    </row>
    <row r="6" spans="1:9" x14ac:dyDescent="0.35">
      <c r="A6" s="15" t="s">
        <v>10</v>
      </c>
      <c r="C6" s="9"/>
      <c r="D6" s="9"/>
      <c r="E6" s="9"/>
      <c r="F6" s="14"/>
      <c r="G6" s="9"/>
      <c r="I6" s="11"/>
    </row>
    <row r="7" spans="1:9" x14ac:dyDescent="0.35">
      <c r="A7" t="s">
        <v>11</v>
      </c>
      <c r="B7" t="s">
        <v>12</v>
      </c>
      <c r="C7" s="9"/>
      <c r="D7" s="9">
        <f>'[1]CAF project consult'!K2</f>
        <v>219754.55999999994</v>
      </c>
      <c r="E7" s="9">
        <f>'[1]CAF project consult'!K3</f>
        <v>314533.65999999997</v>
      </c>
      <c r="F7" s="12">
        <f t="shared" ref="F7:F11" si="0">SUM(C7:E7)</f>
        <v>534288.22</v>
      </c>
      <c r="G7" s="9">
        <v>3</v>
      </c>
      <c r="H7" s="13"/>
      <c r="I7" s="11"/>
    </row>
    <row r="8" spans="1:9" x14ac:dyDescent="0.35">
      <c r="A8" t="s">
        <v>13</v>
      </c>
      <c r="B8" t="s">
        <v>12</v>
      </c>
      <c r="C8" s="9"/>
      <c r="D8" s="9">
        <f>'[1]Stad citilink '!K1</f>
        <v>194513.44999999992</v>
      </c>
      <c r="E8" s="9">
        <f>'[1]Stad citilink '!K2</f>
        <v>748281.18999999971</v>
      </c>
      <c r="F8" s="12">
        <f t="shared" si="0"/>
        <v>942794.63999999966</v>
      </c>
      <c r="G8" s="9">
        <v>7</v>
      </c>
      <c r="H8" s="13"/>
      <c r="I8" s="11"/>
    </row>
    <row r="9" spans="1:9" x14ac:dyDescent="0.35">
      <c r="A9" t="s">
        <v>14</v>
      </c>
      <c r="B9" t="s">
        <v>12</v>
      </c>
      <c r="C9" s="9"/>
      <c r="D9" s="9">
        <f>'[1]Stad Flirt'!K1</f>
        <v>221406.38999999996</v>
      </c>
      <c r="E9" s="9">
        <f>'[1]Stad Flirt'!K2</f>
        <v>226714.02999999997</v>
      </c>
      <c r="F9" s="12">
        <f t="shared" si="0"/>
        <v>448120.41999999993</v>
      </c>
      <c r="G9" s="9">
        <v>2</v>
      </c>
      <c r="H9" s="13"/>
      <c r="I9" s="11"/>
    </row>
    <row r="10" spans="1:9" x14ac:dyDescent="0.35">
      <c r="A10" s="16" t="s">
        <v>15</v>
      </c>
      <c r="B10" t="s">
        <v>12</v>
      </c>
      <c r="C10" s="9">
        <f>'[1]230 consultants'!J1</f>
        <v>99013.11</v>
      </c>
      <c r="D10" s="9">
        <f>'[1]230 consultants'!J2</f>
        <v>483626.86</v>
      </c>
      <c r="E10" s="9"/>
      <c r="F10" s="12">
        <f t="shared" si="0"/>
        <v>582639.97</v>
      </c>
      <c r="G10" s="9">
        <v>6</v>
      </c>
      <c r="I10" s="11"/>
    </row>
    <row r="11" spans="1:9" x14ac:dyDescent="0.35">
      <c r="A11" t="s">
        <v>16</v>
      </c>
      <c r="B11" t="s">
        <v>12</v>
      </c>
      <c r="C11" s="9"/>
      <c r="D11" s="9">
        <f>'[1]Mk 4 consultancy'!K1</f>
        <v>7553</v>
      </c>
      <c r="E11" s="9"/>
      <c r="F11" s="12">
        <f t="shared" si="0"/>
        <v>7553</v>
      </c>
      <c r="G11" s="9">
        <v>1</v>
      </c>
      <c r="I11" s="11"/>
    </row>
    <row r="12" spans="1:9" x14ac:dyDescent="0.35">
      <c r="C12" s="9"/>
      <c r="D12" s="9"/>
      <c r="E12" s="9"/>
      <c r="F12" s="14"/>
      <c r="G12" s="9"/>
      <c r="I12" s="11"/>
    </row>
    <row r="13" spans="1:9" x14ac:dyDescent="0.35">
      <c r="A13" s="15" t="s">
        <v>17</v>
      </c>
      <c r="C13" s="9"/>
      <c r="D13" s="9"/>
      <c r="E13" s="9"/>
      <c r="F13" s="14"/>
      <c r="G13" s="9"/>
      <c r="I13" s="11"/>
    </row>
    <row r="14" spans="1:9" x14ac:dyDescent="0.35">
      <c r="A14" t="s">
        <v>18</v>
      </c>
      <c r="B14" t="s">
        <v>19</v>
      </c>
      <c r="C14" s="9">
        <f>'[1]CTN Project Management'!B1</f>
        <v>25390</v>
      </c>
      <c r="D14" s="9">
        <f>'[1]CTN Project Management'!B2</f>
        <v>311381.09999999998</v>
      </c>
      <c r="E14" s="9">
        <f>'[1]CTN Project Management'!B3</f>
        <v>130297.7</v>
      </c>
      <c r="F14" s="12">
        <f t="shared" ref="F14:F23" si="1">SUM(C14:E14)</f>
        <v>467068.8</v>
      </c>
      <c r="G14" s="9">
        <v>6</v>
      </c>
      <c r="I14" s="11"/>
    </row>
    <row r="15" spans="1:9" x14ac:dyDescent="0.35">
      <c r="A15" t="s">
        <v>20</v>
      </c>
      <c r="B15" t="s">
        <v>21</v>
      </c>
      <c r="C15" s="9"/>
      <c r="D15" s="9">
        <f>'[1]MCY Project Man'!F2</f>
        <v>52730</v>
      </c>
      <c r="E15" s="9">
        <f>'[1]MCY Project Man'!F3</f>
        <v>87931.35000000002</v>
      </c>
      <c r="F15" s="12">
        <f t="shared" si="1"/>
        <v>140661.35000000003</v>
      </c>
      <c r="G15" s="9">
        <f>1+2</f>
        <v>3</v>
      </c>
      <c r="I15" s="11"/>
    </row>
    <row r="16" spans="1:9" x14ac:dyDescent="0.35">
      <c r="A16" t="s">
        <v>22</v>
      </c>
      <c r="B16" t="s">
        <v>21</v>
      </c>
      <c r="C16" s="9"/>
      <c r="D16" s="9">
        <f>'[1]Chester project Man'!F2</f>
        <v>93408.63</v>
      </c>
      <c r="E16" s="9">
        <f>'[1]Chester project Man'!F3</f>
        <v>46390</v>
      </c>
      <c r="F16" s="12">
        <f t="shared" si="1"/>
        <v>139798.63</v>
      </c>
      <c r="G16" s="9">
        <f>1+2</f>
        <v>3</v>
      </c>
      <c r="I16" s="11"/>
    </row>
    <row r="17" spans="1:11" x14ac:dyDescent="0.35">
      <c r="A17" t="s">
        <v>23</v>
      </c>
      <c r="C17" s="9"/>
      <c r="D17" s="9">
        <f>'[1]Mk4 project Man'!K2</f>
        <v>301393.99</v>
      </c>
      <c r="E17" s="9">
        <f>'[1]Mk4 project Man'!K3</f>
        <v>642867.59999999986</v>
      </c>
      <c r="F17" s="12">
        <f t="shared" si="1"/>
        <v>944261.58999999985</v>
      </c>
      <c r="G17" s="9">
        <v>4</v>
      </c>
      <c r="H17" s="13"/>
      <c r="I17" s="11"/>
    </row>
    <row r="18" spans="1:11" x14ac:dyDescent="0.35">
      <c r="A18" t="s">
        <v>24</v>
      </c>
      <c r="C18" s="9"/>
      <c r="D18" s="9">
        <f>'[1]230 project Man'!J2</f>
        <v>4086.4300000000003</v>
      </c>
      <c r="E18" s="9">
        <f>'[1]230 project Man'!J3</f>
        <v>6191.25</v>
      </c>
      <c r="F18" s="12">
        <f t="shared" si="1"/>
        <v>10277.68</v>
      </c>
      <c r="G18" s="9">
        <v>1</v>
      </c>
      <c r="H18" s="13"/>
      <c r="I18" s="11"/>
    </row>
    <row r="19" spans="1:11" x14ac:dyDescent="0.35">
      <c r="A19" t="s">
        <v>25</v>
      </c>
      <c r="C19" s="9">
        <f>'[1]CAF project Management'!K1</f>
        <v>40377.210000000006</v>
      </c>
      <c r="D19" s="9">
        <f>'[1]CAF project Management'!K2</f>
        <v>1967297.41</v>
      </c>
      <c r="E19" s="9">
        <f>'[1]CAF project Management'!K3</f>
        <v>798450.15999999968</v>
      </c>
      <c r="F19" s="12">
        <f t="shared" si="1"/>
        <v>2806124.7799999993</v>
      </c>
      <c r="G19" s="9">
        <v>8</v>
      </c>
      <c r="H19" s="13"/>
      <c r="I19" s="11"/>
    </row>
    <row r="20" spans="1:11" x14ac:dyDescent="0.35">
      <c r="A20" t="s">
        <v>26</v>
      </c>
      <c r="C20" s="9">
        <f>'[1]Stad city project Management'!K1</f>
        <v>22150.190000000002</v>
      </c>
      <c r="D20" s="9">
        <f>'[1]Stad city project Management'!K2</f>
        <v>156190.57333333333</v>
      </c>
      <c r="E20" s="9">
        <f>'[1]Stad city project Management'!K3</f>
        <v>354345.96</v>
      </c>
      <c r="F20" s="12">
        <f t="shared" si="1"/>
        <v>532686.72333333339</v>
      </c>
      <c r="G20" s="9">
        <v>3</v>
      </c>
      <c r="H20" s="13"/>
      <c r="I20" s="11"/>
    </row>
    <row r="21" spans="1:11" x14ac:dyDescent="0.35">
      <c r="A21" t="s">
        <v>27</v>
      </c>
      <c r="C21" s="9">
        <f>'[1]Stad Flirt Project Management'!K1</f>
        <v>22150.190000000002</v>
      </c>
      <c r="D21" s="9">
        <f>'[1]Stad Flirt Project Management'!K2</f>
        <v>255952.44333333339</v>
      </c>
      <c r="E21" s="9">
        <f>'[1]Stad Flirt Project Management'!K3</f>
        <v>1806481.1366666665</v>
      </c>
      <c r="F21" s="12">
        <f t="shared" si="1"/>
        <v>2084583.77</v>
      </c>
      <c r="G21" s="9">
        <v>17</v>
      </c>
      <c r="I21" s="11"/>
    </row>
    <row r="22" spans="1:11" x14ac:dyDescent="0.35">
      <c r="A22" t="s">
        <v>28</v>
      </c>
      <c r="B22" t="s">
        <v>21</v>
      </c>
      <c r="D22" s="9">
        <f>'[1]HHD Project Man'!F2</f>
        <v>76462.91</v>
      </c>
      <c r="E22" s="9">
        <f>'[1]HHD Project Man'!F3</f>
        <v>82808.009999999995</v>
      </c>
      <c r="F22" s="12">
        <f t="shared" si="1"/>
        <v>159270.91999999998</v>
      </c>
      <c r="G22" s="9">
        <f>2+2</f>
        <v>4</v>
      </c>
      <c r="I22" s="11"/>
      <c r="K22" t="s">
        <v>29</v>
      </c>
    </row>
    <row r="23" spans="1:11" x14ac:dyDescent="0.35">
      <c r="A23" t="s">
        <v>30</v>
      </c>
      <c r="B23" t="s">
        <v>21</v>
      </c>
      <c r="E23" s="9">
        <f>'[1]HWL Project Man'!F3</f>
        <v>95315.88</v>
      </c>
      <c r="F23" s="12">
        <f t="shared" si="1"/>
        <v>95315.88</v>
      </c>
      <c r="G23" s="9">
        <f>2+2</f>
        <v>4</v>
      </c>
      <c r="I23" s="11"/>
    </row>
    <row r="24" spans="1:11" x14ac:dyDescent="0.35">
      <c r="F24" s="17"/>
      <c r="G24" s="9"/>
      <c r="H24" s="13"/>
      <c r="I24" s="11"/>
    </row>
    <row r="25" spans="1:11" x14ac:dyDescent="0.35">
      <c r="A25" t="s">
        <v>31</v>
      </c>
      <c r="B25" t="s">
        <v>32</v>
      </c>
      <c r="C25" s="9">
        <f>[1]Digital!B49</f>
        <v>68074.25</v>
      </c>
      <c r="D25" s="9">
        <f>[1]Digital!C49</f>
        <v>428666.48</v>
      </c>
      <c r="E25" s="9">
        <f>[1]Digital!D49</f>
        <v>535472.37</v>
      </c>
      <c r="F25" s="12">
        <f>SUM(C25:E25)</f>
        <v>1032213.1</v>
      </c>
      <c r="G25" s="9">
        <v>11</v>
      </c>
      <c r="H25" s="13"/>
      <c r="I25" s="11"/>
    </row>
    <row r="26" spans="1:11" x14ac:dyDescent="0.35">
      <c r="F26" s="17"/>
      <c r="G26" s="9"/>
      <c r="I26" s="11"/>
    </row>
    <row r="27" spans="1:11" x14ac:dyDescent="0.35">
      <c r="A27" t="s">
        <v>33</v>
      </c>
      <c r="B27" t="s">
        <v>32</v>
      </c>
      <c r="C27" s="9">
        <f>SUMIF('[1]Station Projects'!$F:$F,"20/21",'[1]Station Projects'!$B:$B)</f>
        <v>42417.71</v>
      </c>
      <c r="D27" s="9">
        <f>SUMIF('[1]Station Projects'!$F:$F,"21/22",'[1]Station Projects'!$B:$B)</f>
        <v>472453.99000000011</v>
      </c>
      <c r="E27" s="9">
        <f>SUMIF('[1]Station Projects'!$F:$F,"22/23",'[1]Station Projects'!$B:$B)</f>
        <v>289295.18</v>
      </c>
      <c r="F27" s="12">
        <f>SUM(C27:E27)</f>
        <v>804166.88000000012</v>
      </c>
      <c r="G27" s="9">
        <v>11</v>
      </c>
      <c r="H27" s="13"/>
      <c r="I27" s="11"/>
    </row>
    <row r="28" spans="1:11" x14ac:dyDescent="0.35">
      <c r="F28" s="17"/>
      <c r="G28" s="9"/>
      <c r="I28" s="10" t="s">
        <v>34</v>
      </c>
    </row>
    <row r="29" spans="1:11" s="15" customFormat="1" ht="15" thickBot="1" x14ac:dyDescent="0.4">
      <c r="B29" s="18" t="s">
        <v>35</v>
      </c>
      <c r="C29" s="19">
        <f>SUM(C3:C27)</f>
        <v>687437.62999999989</v>
      </c>
      <c r="D29" s="19">
        <f t="shared" ref="D29:F29" si="2">SUM(D3:D27)</f>
        <v>6163436.5266666673</v>
      </c>
      <c r="E29" s="19">
        <f t="shared" si="2"/>
        <v>7370322.9966666652</v>
      </c>
      <c r="F29" s="20">
        <f t="shared" si="2"/>
        <v>14221197.153333331</v>
      </c>
      <c r="G29" s="19">
        <f>SUM(G3:G27)</f>
        <v>142</v>
      </c>
      <c r="H29" s="21"/>
      <c r="I29" s="10"/>
    </row>
    <row r="30" spans="1:11" ht="15" thickTop="1" x14ac:dyDescent="0.35"/>
    <row r="32" spans="1:11" x14ac:dyDescent="0.35">
      <c r="A32" s="22" t="s">
        <v>36</v>
      </c>
    </row>
    <row r="33" spans="1:9" x14ac:dyDescent="0.35">
      <c r="A33" t="s">
        <v>37</v>
      </c>
    </row>
    <row r="34" spans="1:9" x14ac:dyDescent="0.35">
      <c r="A34" t="s">
        <v>38</v>
      </c>
    </row>
    <row r="35" spans="1:9" x14ac:dyDescent="0.35">
      <c r="A35" t="s">
        <v>39</v>
      </c>
      <c r="H35" s="10" t="s">
        <v>40</v>
      </c>
    </row>
    <row r="36" spans="1:9" x14ac:dyDescent="0.35">
      <c r="A36" t="s">
        <v>41</v>
      </c>
      <c r="H36" s="10" t="s">
        <v>40</v>
      </c>
    </row>
    <row r="37" spans="1:9" x14ac:dyDescent="0.35">
      <c r="A37" t="s">
        <v>42</v>
      </c>
    </row>
    <row r="38" spans="1:9" x14ac:dyDescent="0.35">
      <c r="A38" t="s">
        <v>43</v>
      </c>
      <c r="H38" s="10" t="s">
        <v>40</v>
      </c>
      <c r="I38" s="10" t="s">
        <v>40</v>
      </c>
    </row>
    <row r="39" spans="1:9" x14ac:dyDescent="0.35">
      <c r="A39" t="s">
        <v>44</v>
      </c>
    </row>
    <row r="40" spans="1:9" x14ac:dyDescent="0.35">
      <c r="A40" t="s">
        <v>45</v>
      </c>
      <c r="H40" s="10" t="s">
        <v>40</v>
      </c>
      <c r="I40" s="10" t="s">
        <v>40</v>
      </c>
    </row>
    <row r="41" spans="1:9" x14ac:dyDescent="0.35">
      <c r="A41" t="s">
        <v>46</v>
      </c>
    </row>
    <row r="42" spans="1:9" x14ac:dyDescent="0.35">
      <c r="A42" t="s">
        <v>47</v>
      </c>
      <c r="I42" s="10" t="s">
        <v>40</v>
      </c>
    </row>
    <row r="43" spans="1:9" x14ac:dyDescent="0.35">
      <c r="A43" t="s">
        <v>48</v>
      </c>
    </row>
    <row r="44" spans="1:9" x14ac:dyDescent="0.35">
      <c r="A44" t="s">
        <v>49</v>
      </c>
      <c r="H44" s="10" t="s">
        <v>40</v>
      </c>
    </row>
    <row r="45" spans="1:9" x14ac:dyDescent="0.35">
      <c r="A45" t="s">
        <v>50</v>
      </c>
    </row>
    <row r="46" spans="1:9" x14ac:dyDescent="0.35">
      <c r="A46" t="s">
        <v>51</v>
      </c>
      <c r="H46" s="10" t="s">
        <v>40</v>
      </c>
    </row>
    <row r="47" spans="1:9" x14ac:dyDescent="0.35">
      <c r="A47" t="s">
        <v>52</v>
      </c>
      <c r="H47" s="10" t="s">
        <v>40</v>
      </c>
      <c r="I47" s="10" t="s">
        <v>40</v>
      </c>
    </row>
    <row r="48" spans="1:9" x14ac:dyDescent="0.35">
      <c r="A48" t="s">
        <v>53</v>
      </c>
    </row>
    <row r="49" spans="1:9" x14ac:dyDescent="0.35">
      <c r="A49" t="s">
        <v>54</v>
      </c>
      <c r="H49" s="10" t="s">
        <v>40</v>
      </c>
      <c r="I49" s="10" t="s">
        <v>40</v>
      </c>
    </row>
    <row r="50" spans="1:9" x14ac:dyDescent="0.35">
      <c r="A50" t="s">
        <v>55</v>
      </c>
      <c r="H50" s="10" t="s">
        <v>40</v>
      </c>
    </row>
    <row r="51" spans="1:9" x14ac:dyDescent="0.35">
      <c r="A51" t="s">
        <v>56</v>
      </c>
      <c r="H51" s="10" t="s">
        <v>40</v>
      </c>
    </row>
    <row r="52" spans="1:9" x14ac:dyDescent="0.35">
      <c r="A52" t="s">
        <v>57</v>
      </c>
    </row>
    <row r="53" spans="1:9" x14ac:dyDescent="0.35">
      <c r="A53" t="s">
        <v>58</v>
      </c>
    </row>
    <row r="54" spans="1:9" x14ac:dyDescent="0.35">
      <c r="A54" t="s">
        <v>59</v>
      </c>
    </row>
    <row r="55" spans="1:9" x14ac:dyDescent="0.35">
      <c r="A55" t="s">
        <v>60</v>
      </c>
    </row>
    <row r="56" spans="1:9" x14ac:dyDescent="0.35">
      <c r="A56" t="s">
        <v>61</v>
      </c>
    </row>
    <row r="57" spans="1:9" x14ac:dyDescent="0.35">
      <c r="A57" t="s">
        <v>62</v>
      </c>
    </row>
    <row r="58" spans="1:9" x14ac:dyDescent="0.35">
      <c r="A58" t="s">
        <v>63</v>
      </c>
    </row>
    <row r="59" spans="1:9" x14ac:dyDescent="0.35">
      <c r="A59" t="s">
        <v>64</v>
      </c>
      <c r="H59" s="10" t="s">
        <v>40</v>
      </c>
    </row>
    <row r="60" spans="1:9" x14ac:dyDescent="0.35">
      <c r="A60" t="s">
        <v>65</v>
      </c>
      <c r="I60" s="10" t="s">
        <v>40</v>
      </c>
    </row>
    <row r="61" spans="1:9" x14ac:dyDescent="0.35">
      <c r="A61" t="s">
        <v>66</v>
      </c>
    </row>
    <row r="62" spans="1:9" x14ac:dyDescent="0.35">
      <c r="A62" t="s">
        <v>67</v>
      </c>
    </row>
    <row r="63" spans="1:9" x14ac:dyDescent="0.35">
      <c r="A63" t="s">
        <v>68</v>
      </c>
    </row>
    <row r="64" spans="1:9" x14ac:dyDescent="0.35">
      <c r="A64" t="s">
        <v>69</v>
      </c>
    </row>
    <row r="65" spans="1:8" x14ac:dyDescent="0.35">
      <c r="A65" t="s">
        <v>70</v>
      </c>
      <c r="H65" s="10" t="s">
        <v>40</v>
      </c>
    </row>
    <row r="66" spans="1:8" x14ac:dyDescent="0.35">
      <c r="A66" t="s">
        <v>71</v>
      </c>
    </row>
    <row r="67" spans="1:8" x14ac:dyDescent="0.35">
      <c r="A67" t="s">
        <v>72</v>
      </c>
    </row>
    <row r="68" spans="1:8" x14ac:dyDescent="0.35">
      <c r="A68" t="s">
        <v>73</v>
      </c>
      <c r="H68" s="10" t="s">
        <v>40</v>
      </c>
    </row>
    <row r="69" spans="1:8" x14ac:dyDescent="0.35">
      <c r="A69" t="s">
        <v>74</v>
      </c>
    </row>
    <row r="70" spans="1:8" x14ac:dyDescent="0.35">
      <c r="A70" t="s">
        <v>75</v>
      </c>
    </row>
    <row r="71" spans="1:8" x14ac:dyDescent="0.35">
      <c r="A71" t="s">
        <v>76</v>
      </c>
    </row>
    <row r="72" spans="1:8" x14ac:dyDescent="0.35">
      <c r="A72" t="s">
        <v>77</v>
      </c>
      <c r="H72" s="10" t="s">
        <v>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c0ed1d7-e579-4868-9d2f-0a2617519e5d" xsi:nil="true"/>
    <lcf76f155ced4ddcb4097134ff3c332f xmlns="71b84520-2f4a-4240-92c9-4d84398e9fa5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C39BFC18D6234CBABE2722883AFDC5" ma:contentTypeVersion="16" ma:contentTypeDescription="Create a new document." ma:contentTypeScope="" ma:versionID="cd681a4bf6d17fc88a1efd32cbf260a1">
  <xsd:schema xmlns:xsd="http://www.w3.org/2001/XMLSchema" xmlns:xs="http://www.w3.org/2001/XMLSchema" xmlns:p="http://schemas.microsoft.com/office/2006/metadata/properties" xmlns:ns2="71b84520-2f4a-4240-92c9-4d84398e9fa5" xmlns:ns3="4c0ed1d7-e579-4868-9d2f-0a2617519e5d" targetNamespace="http://schemas.microsoft.com/office/2006/metadata/properties" ma:root="true" ma:fieldsID="a7c16843d56fe0df175bcb051159fece" ns2:_="" ns3:_="">
    <xsd:import namespace="71b84520-2f4a-4240-92c9-4d84398e9fa5"/>
    <xsd:import namespace="4c0ed1d7-e579-4868-9d2f-0a2617519e5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b84520-2f4a-4240-92c9-4d84398e9f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dfc7249c-bf68-4780-a2e5-99932a6b8d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2" nillable="true" ma:displayName="Location" ma:indexed="true" ma:internalName="MediaServiceLocation" ma:readOnly="true">
      <xsd:simpleType>
        <xsd:restriction base="dms:Text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0ed1d7-e579-4868-9d2f-0a2617519e5d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ecdbf42-0123-4aed-825d-773dddfde880}" ma:internalName="TaxCatchAll" ma:showField="CatchAllData" ma:web="4c0ed1d7-e579-4868-9d2f-0a2617519e5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7FA7544-C17C-4D50-A107-AF942A543382}">
  <ds:schemaRefs>
    <ds:schemaRef ds:uri="http://schemas.microsoft.com/office/2006/metadata/properties"/>
    <ds:schemaRef ds:uri="http://schemas.microsoft.com/office/infopath/2007/PartnerControls"/>
    <ds:schemaRef ds:uri="4c0ed1d7-e579-4868-9d2f-0a2617519e5d"/>
    <ds:schemaRef ds:uri="71b84520-2f4a-4240-92c9-4d84398e9fa5"/>
  </ds:schemaRefs>
</ds:datastoreItem>
</file>

<file path=customXml/itemProps2.xml><?xml version="1.0" encoding="utf-8"?>
<ds:datastoreItem xmlns:ds="http://schemas.openxmlformats.org/officeDocument/2006/customXml" ds:itemID="{99365A14-F8F5-48F1-9D3B-002646864FD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A9A24A1-32F4-4FA4-AD9E-2318C8E5556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b84520-2f4a-4240-92c9-4d84398e9fa5"/>
    <ds:schemaRef ds:uri="4c0ed1d7-e579-4868-9d2f-0a2617519e5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Katy Griffin</dc:creator>
  <cp:lastModifiedBy>Katy Griffin</cp:lastModifiedBy>
  <dcterms:created xsi:type="dcterms:W3CDTF">2023-11-07T12:57:17Z</dcterms:created>
  <dcterms:modified xsi:type="dcterms:W3CDTF">2023-11-07T14:50:35Z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0x01010051C39BFC18D6234CBABE2722883AFDC5</vt:lpwstr>
  </property>
  <property fmtid="{D5CDD505-2E9C-101B-9397-08002B2CF9AE}" pid="3" name="MediaServiceImageTags">
    <vt:lpwstr/>
  </property>
</Properties>
</file>